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768" yWindow="288" windowWidth="11052" windowHeight="6336" activeTab="1"/>
  </bookViews>
  <sheets>
    <sheet name="BalanceSheet" sheetId="1" r:id="rId1"/>
    <sheet name="P&amp;L" sheetId="2" r:id="rId2"/>
  </sheets>
  <calcPr calcId="124519"/>
</workbook>
</file>

<file path=xl/calcChain.xml><?xml version="1.0" encoding="utf-8"?>
<calcChain xmlns="http://schemas.openxmlformats.org/spreadsheetml/2006/main">
  <c r="D12" i="2"/>
  <c r="E43"/>
  <c r="D14"/>
  <c r="E16" s="1"/>
  <c r="E23" s="1"/>
  <c r="D20"/>
  <c r="E21" s="1"/>
  <c r="D17" i="1"/>
  <c r="E6" s="1"/>
  <c r="D25"/>
  <c r="D27"/>
  <c r="D30" s="1"/>
  <c r="E31" s="1"/>
  <c r="D59"/>
  <c r="D53"/>
  <c r="E60" s="1"/>
  <c r="D48"/>
  <c r="D49" i="2" s="1"/>
  <c r="E56" s="1"/>
  <c r="D43" i="1"/>
  <c r="E5"/>
  <c r="D29" i="2" l="1"/>
  <c r="E32" s="1"/>
  <c r="E57" s="1"/>
  <c r="E59" s="1"/>
  <c r="E61" s="1"/>
  <c r="E64" s="1"/>
  <c r="E62" i="1"/>
</calcChain>
</file>

<file path=xl/sharedStrings.xml><?xml version="1.0" encoding="utf-8"?>
<sst xmlns="http://schemas.openxmlformats.org/spreadsheetml/2006/main" count="101" uniqueCount="99">
  <si>
    <t>Cost of Goods Sold</t>
  </si>
  <si>
    <t>Goods available for sale</t>
  </si>
  <si>
    <t>Cost of goods sold</t>
  </si>
  <si>
    <t>Gross Profit</t>
  </si>
  <si>
    <t>Operating Expenses</t>
  </si>
  <si>
    <t>Advertising expense</t>
  </si>
  <si>
    <t>Sales promotions and coupons</t>
  </si>
  <si>
    <t>Sales tax</t>
  </si>
  <si>
    <t>Sales equipment purchases</t>
  </si>
  <si>
    <t>Sales equipment depreciation</t>
  </si>
  <si>
    <t>General and Administrative</t>
  </si>
  <si>
    <t>Office equipment purchases</t>
  </si>
  <si>
    <t>Office equipment depreciation</t>
  </si>
  <si>
    <t>Repairs expense</t>
  </si>
  <si>
    <t>Utilities expense</t>
  </si>
  <si>
    <t>Insurance expense</t>
  </si>
  <si>
    <t>Interest expense</t>
  </si>
  <si>
    <t>Total operating expenses</t>
  </si>
  <si>
    <t>Earnings before income tax</t>
  </si>
  <si>
    <t>Income tax</t>
  </si>
  <si>
    <t>Net Income</t>
  </si>
  <si>
    <t>Common stock shares outstanding</t>
  </si>
  <si>
    <t>Earnings per share of common stock</t>
  </si>
  <si>
    <t>Wood Hills Animal Clinic</t>
  </si>
  <si>
    <t>Balance Sheet - 2005</t>
  </si>
  <si>
    <t>Current ratio:</t>
  </si>
  <si>
    <t>Quick ratio:</t>
  </si>
  <si>
    <t>Current Assets</t>
  </si>
  <si>
    <t>Cash and cash equivalents</t>
  </si>
  <si>
    <t>Accounts receivable</t>
  </si>
  <si>
    <t>Accounts receivable (past due)</t>
  </si>
  <si>
    <t>Short-term investments</t>
  </si>
  <si>
    <t>Long-term investments</t>
  </si>
  <si>
    <t>Inventory</t>
  </si>
  <si>
    <t>Income taxes collected (not due)</t>
  </si>
  <si>
    <t>Total Current Assets</t>
  </si>
  <si>
    <t>Fixed Assets</t>
  </si>
  <si>
    <t>Land</t>
  </si>
  <si>
    <t>Land improvements</t>
  </si>
  <si>
    <t>Buildings (at cost)</t>
  </si>
  <si>
    <t>Building improvements</t>
  </si>
  <si>
    <t>Equipment (at cost)</t>
  </si>
  <si>
    <t>Total property, building, and equipment</t>
  </si>
  <si>
    <t>Less depreciation</t>
  </si>
  <si>
    <t>Property, buildings, and equipment (net)</t>
  </si>
  <si>
    <t>Prepaid expenses</t>
  </si>
  <si>
    <t>Other assets</t>
  </si>
  <si>
    <t>Total Fixed Assets</t>
  </si>
  <si>
    <t>Total Assets</t>
  </si>
  <si>
    <t>Current Liabilities</t>
  </si>
  <si>
    <t>Notes payable</t>
  </si>
  <si>
    <t>Accounts payable (current)</t>
  </si>
  <si>
    <t>Accounts payable (past due)</t>
  </si>
  <si>
    <t>Current portion long-term debt</t>
  </si>
  <si>
    <t>Accrued retirement contributions</t>
  </si>
  <si>
    <t>Other current liabilities</t>
  </si>
  <si>
    <t>Interest payable</t>
  </si>
  <si>
    <t>Total Current Liabilities</t>
  </si>
  <si>
    <t>Income Taxes</t>
  </si>
  <si>
    <t>Federal tax (current)</t>
  </si>
  <si>
    <t>State tax (current)</t>
  </si>
  <si>
    <t>Total Income Taxes</t>
  </si>
  <si>
    <t>Long-Term Liabilities</t>
  </si>
  <si>
    <t>Mortgage debt due after 1 year</t>
  </si>
  <si>
    <t>Equipment debt due after 1 year</t>
  </si>
  <si>
    <t>Long-term Liabilities</t>
  </si>
  <si>
    <t>Net Worth</t>
  </si>
  <si>
    <t>Maria Vasquez, DVM</t>
  </si>
  <si>
    <t>Thomas Black, Ph.D., DVM</t>
  </si>
  <si>
    <t>Anna McGreen, DVM</t>
  </si>
  <si>
    <t>Total Net Worth</t>
  </si>
  <si>
    <t>Total Liabilities and Net Worth</t>
  </si>
  <si>
    <t>Less inventory, December 31st</t>
  </si>
  <si>
    <t>Purchases this month</t>
  </si>
  <si>
    <t>Inventory of drugs and pet supplies</t>
  </si>
  <si>
    <t>Kennel equipment purchases</t>
  </si>
  <si>
    <t>Kennel equipment depreciation</t>
  </si>
  <si>
    <t>Patient Care</t>
  </si>
  <si>
    <t>Examination room equipment purchases</t>
  </si>
  <si>
    <t>Examination room equipment depreciation</t>
  </si>
  <si>
    <t>Examination room supplies</t>
  </si>
  <si>
    <t>Charity or pro-bono work</t>
  </si>
  <si>
    <t>Lab work</t>
  </si>
  <si>
    <t>Accounts receivable, past due</t>
  </si>
  <si>
    <t>Net Sales, Drugs and Pet Supplies</t>
  </si>
  <si>
    <t>Patient billings, paid</t>
  </si>
  <si>
    <t>Total patient income</t>
  </si>
  <si>
    <t>Veterinary salaries</t>
  </si>
  <si>
    <t>Non-Veterinary salaries</t>
  </si>
  <si>
    <t>Administrative salaries</t>
  </si>
  <si>
    <t>Sales</t>
  </si>
  <si>
    <t>Payroll taxes</t>
  </si>
  <si>
    <t>Employee benefits</t>
  </si>
  <si>
    <t>Office supplies</t>
  </si>
  <si>
    <t>Legal and accounting fees</t>
  </si>
  <si>
    <t>Total general and admistrative expenses</t>
  </si>
  <si>
    <t>Total patient care expenses</t>
  </si>
  <si>
    <t>Total sales expenses</t>
  </si>
  <si>
    <t>Profit and Loss - 2007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</si>
</sst>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20"/>
      <name val="Cooper Black"/>
      <family val="1"/>
    </font>
    <font>
      <sz val="12"/>
      <name val="Cooper Black"/>
      <family val="1"/>
    </font>
    <font>
      <b/>
      <sz val="10"/>
      <color indexed="43"/>
      <name val="Arial"/>
      <family val="2"/>
    </font>
    <font>
      <sz val="9"/>
      <name val="Verdana"/>
      <family val="2"/>
    </font>
    <font>
      <b/>
      <sz val="14"/>
      <color indexed="43"/>
      <name val="Arial"/>
      <family val="2"/>
    </font>
    <font>
      <sz val="11"/>
      <name val="Verdana"/>
      <family val="2"/>
    </font>
    <font>
      <b/>
      <sz val="11"/>
      <color indexed="43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50"/>
        <bgColor indexed="4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43" fontId="0" fillId="0" borderId="0" xfId="0" applyNumberForma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4" fontId="0" fillId="2" borderId="0" xfId="0" applyNumberFormat="1" applyFill="1"/>
    <xf numFmtId="0" fontId="4" fillId="3" borderId="0" xfId="0" applyFont="1" applyFill="1"/>
    <xf numFmtId="165" fontId="0" fillId="4" borderId="0" xfId="0" applyNumberFormat="1" applyFill="1"/>
    <xf numFmtId="0" fontId="5" fillId="2" borderId="0" xfId="0" applyFont="1" applyFill="1"/>
    <xf numFmtId="0" fontId="5" fillId="5" borderId="0" xfId="0" applyFont="1" applyFill="1"/>
    <xf numFmtId="164" fontId="5" fillId="5" borderId="0" xfId="2" applyNumberFormat="1" applyFont="1" applyFill="1"/>
    <xf numFmtId="0" fontId="4" fillId="3" borderId="0" xfId="0" applyFont="1" applyFill="1" applyAlignment="1">
      <alignment horizontal="right"/>
    </xf>
    <xf numFmtId="164" fontId="5" fillId="4" borderId="0" xfId="0" applyNumberFormat="1" applyFont="1" applyFill="1"/>
    <xf numFmtId="8" fontId="0" fillId="0" borderId="0" xfId="0" applyNumberFormat="1"/>
    <xf numFmtId="0" fontId="6" fillId="3" borderId="0" xfId="0" applyFont="1" applyFill="1"/>
    <xf numFmtId="164" fontId="7" fillId="4" borderId="0" xfId="0" applyNumberFormat="1" applyFont="1" applyFill="1"/>
    <xf numFmtId="0" fontId="8" fillId="3" borderId="0" xfId="0" applyFont="1" applyFill="1"/>
    <xf numFmtId="166" fontId="7" fillId="4" borderId="0" xfId="1" applyNumberFormat="1" applyFont="1" applyFill="1"/>
    <xf numFmtId="44" fontId="7" fillId="4" borderId="0" xfId="0" applyNumberFormat="1" applyFont="1" applyFill="1"/>
    <xf numFmtId="0" fontId="8" fillId="3" borderId="0" xfId="0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0</xdr:rowOff>
    </xdr:from>
    <xdr:to>
      <xdr:col>1</xdr:col>
      <xdr:colOff>2217420</xdr:colOff>
      <xdr:row>6</xdr:row>
      <xdr:rowOff>83820</xdr:rowOff>
    </xdr:to>
    <xdr:pic>
      <xdr:nvPicPr>
        <xdr:cNvPr id="2049" name="Picture 1" descr="jat1ovjs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67640"/>
          <a:ext cx="2598420" cy="1714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114300</xdr:rowOff>
    </xdr:from>
    <xdr:to>
      <xdr:col>1</xdr:col>
      <xdr:colOff>1325880</xdr:colOff>
      <xdr:row>7</xdr:row>
      <xdr:rowOff>15240</xdr:rowOff>
    </xdr:to>
    <xdr:pic>
      <xdr:nvPicPr>
        <xdr:cNvPr id="1029" name="Picture 5" descr="jat1ovjs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" y="114300"/>
          <a:ext cx="1844040" cy="1257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opLeftCell="A2" workbookViewId="0">
      <selection activeCell="D15" sqref="D15"/>
    </sheetView>
  </sheetViews>
  <sheetFormatPr defaultRowHeight="13.2"/>
  <cols>
    <col min="2" max="2" width="35.33203125" bestFit="1" customWidth="1"/>
    <col min="3" max="4" width="14.88671875" customWidth="1"/>
    <col min="5" max="5" width="12.5546875" bestFit="1" customWidth="1"/>
    <col min="6" max="6" width="9.6640625" customWidth="1"/>
    <col min="7" max="7" width="11.6640625" bestFit="1" customWidth="1"/>
  </cols>
  <sheetData>
    <row r="1" spans="1:6">
      <c r="A1" s="3"/>
      <c r="B1" s="3"/>
      <c r="C1" s="3"/>
      <c r="D1" s="3"/>
      <c r="E1" s="3"/>
      <c r="F1" s="3"/>
    </row>
    <row r="2" spans="1:6" ht="25.2">
      <c r="A2" s="3"/>
      <c r="B2" s="3"/>
      <c r="C2" s="4" t="s">
        <v>23</v>
      </c>
      <c r="D2" s="3"/>
      <c r="E2" s="3"/>
      <c r="F2" s="3"/>
    </row>
    <row r="3" spans="1:6" ht="15.6">
      <c r="A3" s="3"/>
      <c r="B3" s="3"/>
      <c r="C3" s="5" t="s">
        <v>24</v>
      </c>
      <c r="D3" s="3"/>
      <c r="E3" s="3"/>
      <c r="F3" s="6"/>
    </row>
    <row r="4" spans="1:6" ht="61.2" customHeight="1">
      <c r="A4" s="3"/>
      <c r="B4" s="3"/>
      <c r="C4" s="3"/>
      <c r="D4" s="3"/>
      <c r="E4" s="3"/>
      <c r="F4" s="3"/>
    </row>
    <row r="5" spans="1:6">
      <c r="A5" s="3"/>
      <c r="B5" s="3"/>
      <c r="C5" s="7"/>
      <c r="D5" s="7" t="s">
        <v>25</v>
      </c>
      <c r="E5" s="8">
        <f>D17/D43</f>
        <v>1.444727024763945</v>
      </c>
      <c r="F5" s="3"/>
    </row>
    <row r="6" spans="1:6">
      <c r="A6" s="3"/>
      <c r="B6" s="3"/>
      <c r="C6" s="7"/>
      <c r="D6" s="7" t="s">
        <v>26</v>
      </c>
      <c r="E6" s="8">
        <f>(D17-C15)/D43</f>
        <v>1.1365432137986435</v>
      </c>
      <c r="F6" s="3"/>
    </row>
    <row r="7" spans="1:6">
      <c r="A7" s="3"/>
      <c r="B7" s="3"/>
      <c r="C7" s="3"/>
      <c r="D7" s="3"/>
      <c r="E7" s="3"/>
      <c r="F7" s="3"/>
    </row>
    <row r="8" spans="1:6">
      <c r="A8" s="3"/>
      <c r="B8" s="3"/>
      <c r="C8" s="3"/>
      <c r="D8" s="3"/>
      <c r="E8" s="3"/>
      <c r="F8" s="3"/>
    </row>
    <row r="9" spans="1:6">
      <c r="A9" s="7" t="s">
        <v>27</v>
      </c>
      <c r="B9" s="7"/>
      <c r="C9" s="7"/>
      <c r="D9" s="9"/>
      <c r="E9" s="9"/>
      <c r="F9" s="3"/>
    </row>
    <row r="10" spans="1:6">
      <c r="A10" s="9"/>
      <c r="B10" s="10" t="s">
        <v>28</v>
      </c>
      <c r="C10" s="11">
        <v>232965</v>
      </c>
      <c r="D10" s="9"/>
      <c r="E10" s="9"/>
      <c r="F10" s="3"/>
    </row>
    <row r="11" spans="1:6">
      <c r="A11" s="9"/>
      <c r="B11" s="10" t="s">
        <v>29</v>
      </c>
      <c r="C11" s="11">
        <v>189125</v>
      </c>
      <c r="D11" s="9"/>
      <c r="E11" s="9"/>
      <c r="F11" s="3"/>
    </row>
    <row r="12" spans="1:6">
      <c r="A12" s="9"/>
      <c r="B12" s="10" t="s">
        <v>30</v>
      </c>
      <c r="C12" s="11">
        <v>4895</v>
      </c>
      <c r="D12" s="9"/>
      <c r="E12" s="9"/>
      <c r="F12" s="3"/>
    </row>
    <row r="13" spans="1:6">
      <c r="A13" s="9"/>
      <c r="B13" s="10" t="s">
        <v>31</v>
      </c>
      <c r="C13" s="11">
        <v>478913</v>
      </c>
      <c r="D13" s="9"/>
      <c r="E13" s="9"/>
      <c r="F13" s="3"/>
    </row>
    <row r="14" spans="1:6">
      <c r="A14" s="9"/>
      <c r="B14" s="10" t="s">
        <v>32</v>
      </c>
      <c r="C14" s="11">
        <v>978562</v>
      </c>
      <c r="D14" s="9"/>
      <c r="E14" s="9"/>
      <c r="F14" s="3"/>
    </row>
    <row r="15" spans="1:6">
      <c r="A15" s="9"/>
      <c r="B15" s="10" t="s">
        <v>33</v>
      </c>
      <c r="C15" s="11">
        <v>543243</v>
      </c>
      <c r="D15" s="9"/>
      <c r="E15" s="9"/>
      <c r="F15" s="3"/>
    </row>
    <row r="16" spans="1:6">
      <c r="A16" s="9"/>
      <c r="B16" s="10" t="s">
        <v>34</v>
      </c>
      <c r="C16" s="11">
        <v>118952</v>
      </c>
      <c r="D16" s="9"/>
      <c r="E16" s="9"/>
      <c r="F16" s="3"/>
    </row>
    <row r="17" spans="1:6">
      <c r="A17" s="9"/>
      <c r="B17" s="7"/>
      <c r="C17" s="12" t="s">
        <v>35</v>
      </c>
      <c r="D17" s="13">
        <f>SUM(C10:C16)</f>
        <v>2546655</v>
      </c>
      <c r="E17" s="9"/>
      <c r="F17" s="3"/>
    </row>
    <row r="18" spans="1:6">
      <c r="A18" s="9"/>
      <c r="B18" s="9"/>
      <c r="C18" s="9"/>
      <c r="D18" s="9"/>
      <c r="E18" s="9"/>
      <c r="F18" s="3"/>
    </row>
    <row r="19" spans="1:6">
      <c r="A19" s="7" t="s">
        <v>36</v>
      </c>
      <c r="B19" s="7"/>
      <c r="C19" s="7"/>
      <c r="D19" s="9"/>
      <c r="E19" s="9"/>
      <c r="F19" s="3"/>
    </row>
    <row r="20" spans="1:6">
      <c r="A20" s="9"/>
      <c r="B20" s="10" t="s">
        <v>37</v>
      </c>
      <c r="C20" s="11">
        <v>125335</v>
      </c>
      <c r="D20" s="9"/>
      <c r="E20" s="9"/>
      <c r="F20" s="3"/>
    </row>
    <row r="21" spans="1:6">
      <c r="A21" s="9"/>
      <c r="B21" s="10" t="s">
        <v>38</v>
      </c>
      <c r="C21" s="11">
        <v>27854</v>
      </c>
      <c r="D21" s="9"/>
      <c r="E21" s="9"/>
      <c r="F21" s="3"/>
    </row>
    <row r="22" spans="1:6">
      <c r="A22" s="9"/>
      <c r="B22" s="10" t="s">
        <v>39</v>
      </c>
      <c r="C22" s="11">
        <v>418195</v>
      </c>
      <c r="D22" s="9"/>
      <c r="E22" s="9"/>
      <c r="F22" s="3"/>
    </row>
    <row r="23" spans="1:6">
      <c r="A23" s="9"/>
      <c r="B23" s="10" t="s">
        <v>40</v>
      </c>
      <c r="C23" s="11">
        <v>375662</v>
      </c>
      <c r="D23" s="9"/>
      <c r="E23" s="9"/>
      <c r="F23" s="3"/>
    </row>
    <row r="24" spans="1:6">
      <c r="A24" s="9"/>
      <c r="B24" s="10" t="s">
        <v>41</v>
      </c>
      <c r="C24" s="11">
        <v>3153958</v>
      </c>
      <c r="D24" s="9"/>
      <c r="E24" s="9"/>
      <c r="F24" s="3"/>
    </row>
    <row r="25" spans="1:6">
      <c r="A25" s="9"/>
      <c r="B25" s="10" t="s">
        <v>42</v>
      </c>
      <c r="C25" s="10"/>
      <c r="D25" s="11">
        <f>SUM(C20:C24)</f>
        <v>4101004</v>
      </c>
      <c r="E25" s="9"/>
      <c r="F25" s="3"/>
    </row>
    <row r="26" spans="1:6">
      <c r="A26" s="9"/>
      <c r="B26" s="10" t="s">
        <v>43</v>
      </c>
      <c r="C26" s="10"/>
      <c r="D26" s="11">
        <v>498552</v>
      </c>
      <c r="E26" s="9"/>
      <c r="F26" s="3"/>
    </row>
    <row r="27" spans="1:6">
      <c r="A27" s="9"/>
      <c r="B27" s="10" t="s">
        <v>44</v>
      </c>
      <c r="C27" s="10"/>
      <c r="D27" s="11">
        <f>D25-D26</f>
        <v>3602452</v>
      </c>
      <c r="E27" s="9"/>
      <c r="F27" s="3"/>
    </row>
    <row r="28" spans="1:6">
      <c r="A28" s="9"/>
      <c r="B28" s="10" t="s">
        <v>45</v>
      </c>
      <c r="C28" s="11">
        <v>31585</v>
      </c>
      <c r="D28" s="9"/>
      <c r="E28" s="9"/>
      <c r="F28" s="3"/>
    </row>
    <row r="29" spans="1:6">
      <c r="A29" s="9"/>
      <c r="B29" s="10" t="s">
        <v>46</v>
      </c>
      <c r="C29" s="11">
        <v>48652</v>
      </c>
      <c r="D29" s="9"/>
      <c r="E29" s="9"/>
      <c r="F29" s="3"/>
    </row>
    <row r="30" spans="1:6">
      <c r="A30" s="9"/>
      <c r="B30" s="7"/>
      <c r="C30" s="12" t="s">
        <v>47</v>
      </c>
      <c r="D30" s="13">
        <f>D27+C28+C29</f>
        <v>3682689</v>
      </c>
      <c r="E30" s="9"/>
      <c r="F30" s="3"/>
    </row>
    <row r="31" spans="1:6">
      <c r="A31" s="9"/>
      <c r="B31" s="9"/>
      <c r="C31" s="9"/>
      <c r="D31" s="7" t="s">
        <v>48</v>
      </c>
      <c r="E31" s="13">
        <f>D17+D30</f>
        <v>6229344</v>
      </c>
      <c r="F31" s="3"/>
    </row>
    <row r="32" spans="1:6">
      <c r="A32" s="9"/>
      <c r="B32" s="9"/>
      <c r="C32" s="9"/>
      <c r="D32" s="9"/>
      <c r="E32" s="9"/>
      <c r="F32" s="3"/>
    </row>
    <row r="33" spans="1:6">
      <c r="A33" s="9"/>
      <c r="B33" s="9"/>
      <c r="C33" s="9"/>
      <c r="D33" s="9"/>
      <c r="E33" s="9"/>
      <c r="F33" s="3"/>
    </row>
    <row r="34" spans="1:6">
      <c r="A34" s="3"/>
      <c r="B34" s="3"/>
      <c r="C34" s="3"/>
      <c r="D34" s="3"/>
      <c r="E34" s="3"/>
      <c r="F34" s="3"/>
    </row>
    <row r="35" spans="1:6">
      <c r="A35" s="7" t="s">
        <v>49</v>
      </c>
      <c r="B35" s="7"/>
      <c r="C35" s="7"/>
      <c r="D35" s="3"/>
      <c r="E35" s="3"/>
      <c r="F35" s="3"/>
    </row>
    <row r="36" spans="1:6">
      <c r="A36" s="9"/>
      <c r="B36" s="10" t="s">
        <v>50</v>
      </c>
      <c r="C36" s="11">
        <v>21985</v>
      </c>
      <c r="D36" s="9"/>
      <c r="E36" s="9"/>
      <c r="F36" s="3"/>
    </row>
    <row r="37" spans="1:6">
      <c r="A37" s="9"/>
      <c r="B37" s="10" t="s">
        <v>51</v>
      </c>
      <c r="C37" s="11">
        <v>78958</v>
      </c>
      <c r="D37" s="9"/>
      <c r="E37" s="9"/>
      <c r="F37" s="3"/>
    </row>
    <row r="38" spans="1:6">
      <c r="A38" s="9"/>
      <c r="B38" s="10" t="s">
        <v>52</v>
      </c>
      <c r="C38" s="11">
        <v>34158</v>
      </c>
      <c r="D38" s="9"/>
      <c r="E38" s="9"/>
      <c r="F38" s="3"/>
    </row>
    <row r="39" spans="1:6">
      <c r="A39" s="9"/>
      <c r="B39" s="10" t="s">
        <v>53</v>
      </c>
      <c r="C39" s="11">
        <v>137185</v>
      </c>
      <c r="D39" s="9"/>
      <c r="E39" s="9"/>
      <c r="F39" s="3"/>
    </row>
    <row r="40" spans="1:6">
      <c r="A40" s="9"/>
      <c r="B40" s="10" t="s">
        <v>54</v>
      </c>
      <c r="C40" s="11">
        <v>892985</v>
      </c>
      <c r="D40" s="9"/>
      <c r="E40" s="9"/>
      <c r="F40" s="3"/>
    </row>
    <row r="41" spans="1:6">
      <c r="A41" s="9"/>
      <c r="B41" s="10" t="s">
        <v>55</v>
      </c>
      <c r="C41" s="11">
        <v>578495</v>
      </c>
      <c r="D41" s="9"/>
      <c r="E41" s="9"/>
      <c r="F41" s="3"/>
    </row>
    <row r="42" spans="1:6">
      <c r="A42" s="9"/>
      <c r="B42" s="10" t="s">
        <v>56</v>
      </c>
      <c r="C42" s="11">
        <v>18958</v>
      </c>
      <c r="D42" s="9"/>
      <c r="E42" s="9"/>
      <c r="F42" s="3"/>
    </row>
    <row r="43" spans="1:6">
      <c r="A43" s="9"/>
      <c r="B43" s="7"/>
      <c r="C43" s="12" t="s">
        <v>57</v>
      </c>
      <c r="D43" s="13">
        <f>SUM(C36:C42)</f>
        <v>1762724</v>
      </c>
      <c r="E43" s="9"/>
      <c r="F43" s="3"/>
    </row>
    <row r="44" spans="1:6">
      <c r="A44" s="9"/>
      <c r="B44" s="9"/>
      <c r="C44" s="9"/>
      <c r="D44" s="9"/>
      <c r="E44" s="9"/>
      <c r="F44" s="3"/>
    </row>
    <row r="45" spans="1:6">
      <c r="A45" s="7" t="s">
        <v>58</v>
      </c>
      <c r="B45" s="7"/>
      <c r="C45" s="7"/>
      <c r="D45" s="9"/>
      <c r="E45" s="9"/>
      <c r="F45" s="3"/>
    </row>
    <row r="46" spans="1:6">
      <c r="A46" s="9"/>
      <c r="B46" s="10" t="s">
        <v>59</v>
      </c>
      <c r="C46" s="11">
        <v>298975</v>
      </c>
      <c r="D46" s="9"/>
      <c r="E46" s="9"/>
      <c r="F46" s="3"/>
    </row>
    <row r="47" spans="1:6">
      <c r="A47" s="9"/>
      <c r="B47" s="10" t="s">
        <v>60</v>
      </c>
      <c r="C47" s="11">
        <v>152189</v>
      </c>
      <c r="D47" s="9"/>
      <c r="E47" s="9"/>
      <c r="F47" s="3"/>
    </row>
    <row r="48" spans="1:6">
      <c r="A48" s="9"/>
      <c r="B48" s="7"/>
      <c r="C48" s="12" t="s">
        <v>61</v>
      </c>
      <c r="D48" s="13">
        <f>SUM(C46:C47)</f>
        <v>451164</v>
      </c>
      <c r="E48" s="9"/>
      <c r="F48" s="3"/>
    </row>
    <row r="49" spans="1:7">
      <c r="A49" s="9"/>
      <c r="B49" s="9"/>
      <c r="C49" s="9"/>
      <c r="D49" s="9"/>
      <c r="E49" s="9"/>
      <c r="F49" s="3"/>
    </row>
    <row r="50" spans="1:7">
      <c r="A50" s="7" t="s">
        <v>62</v>
      </c>
      <c r="B50" s="7"/>
      <c r="C50" s="7"/>
      <c r="D50" s="9"/>
      <c r="E50" s="9"/>
      <c r="F50" s="3"/>
    </row>
    <row r="51" spans="1:7">
      <c r="A51" s="9"/>
      <c r="B51" s="10" t="s">
        <v>63</v>
      </c>
      <c r="C51" s="11">
        <v>602914</v>
      </c>
      <c r="D51" s="9"/>
      <c r="E51" s="9"/>
      <c r="F51" s="3"/>
    </row>
    <row r="52" spans="1:7">
      <c r="A52" s="9"/>
      <c r="B52" s="10" t="s">
        <v>64</v>
      </c>
      <c r="C52" s="11">
        <v>3087542</v>
      </c>
      <c r="D52" s="9"/>
      <c r="E52" s="9"/>
      <c r="F52" s="3"/>
      <c r="G52" s="14"/>
    </row>
    <row r="53" spans="1:7">
      <c r="A53" s="9"/>
      <c r="B53" s="7"/>
      <c r="C53" s="12" t="s">
        <v>65</v>
      </c>
      <c r="D53" s="13">
        <f>SUM(C51:C52)</f>
        <v>3690456</v>
      </c>
      <c r="E53" s="9"/>
      <c r="F53" s="3"/>
      <c r="G53" s="14"/>
    </row>
    <row r="54" spans="1:7">
      <c r="A54" s="9"/>
      <c r="B54" s="9"/>
      <c r="C54" s="9"/>
      <c r="D54" s="9"/>
      <c r="E54" s="9"/>
      <c r="F54" s="3"/>
    </row>
    <row r="55" spans="1:7">
      <c r="A55" s="7" t="s">
        <v>66</v>
      </c>
      <c r="B55" s="7"/>
      <c r="C55" s="7"/>
      <c r="D55" s="9"/>
      <c r="E55" s="9"/>
      <c r="F55" s="3"/>
    </row>
    <row r="56" spans="1:7">
      <c r="A56" s="9"/>
      <c r="B56" s="10" t="s">
        <v>67</v>
      </c>
      <c r="C56" s="11">
        <v>125000</v>
      </c>
      <c r="D56" s="9"/>
      <c r="E56" s="9"/>
      <c r="F56" s="3"/>
    </row>
    <row r="57" spans="1:7">
      <c r="A57" s="9"/>
      <c r="B57" s="10" t="s">
        <v>68</v>
      </c>
      <c r="C57" s="11">
        <v>100000</v>
      </c>
      <c r="D57" s="9"/>
      <c r="E57" s="9"/>
      <c r="F57" s="3"/>
    </row>
    <row r="58" spans="1:7">
      <c r="A58" s="9"/>
      <c r="B58" s="10" t="s">
        <v>69</v>
      </c>
      <c r="C58" s="11">
        <v>100000</v>
      </c>
      <c r="D58" s="9"/>
      <c r="E58" s="9"/>
      <c r="F58" s="3"/>
    </row>
    <row r="59" spans="1:7">
      <c r="A59" s="9"/>
      <c r="B59" s="7"/>
      <c r="C59" s="7" t="s">
        <v>70</v>
      </c>
      <c r="D59" s="13">
        <f>SUM(C56:C58)</f>
        <v>325000</v>
      </c>
      <c r="E59" s="9"/>
      <c r="F59" s="3"/>
    </row>
    <row r="60" spans="1:7">
      <c r="A60" s="9"/>
      <c r="B60" s="9"/>
      <c r="C60" s="7"/>
      <c r="D60" s="12" t="s">
        <v>71</v>
      </c>
      <c r="E60" s="13">
        <f>D59+D53+D48+D43</f>
        <v>6229344</v>
      </c>
      <c r="F60" s="3"/>
    </row>
    <row r="62" spans="1:7">
      <c r="E62" s="1">
        <f>E31-E60</f>
        <v>0</v>
      </c>
    </row>
    <row r="63" spans="1:7">
      <c r="E63" s="1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E9" sqref="E9"/>
    </sheetView>
  </sheetViews>
  <sheetFormatPr defaultRowHeight="13.2"/>
  <cols>
    <col min="2" max="2" width="20" customWidth="1"/>
    <col min="3" max="3" width="18.33203125" customWidth="1"/>
    <col min="4" max="4" width="16.88671875" customWidth="1"/>
    <col min="5" max="5" width="18" customWidth="1"/>
    <col min="6" max="6" width="11.44140625" bestFit="1" customWidth="1"/>
  </cols>
  <sheetData>
    <row r="1" spans="1:5">
      <c r="A1" s="3"/>
      <c r="B1" s="3"/>
      <c r="C1" s="3"/>
      <c r="D1" s="3"/>
      <c r="E1" s="3"/>
    </row>
    <row r="2" spans="1:5" ht="25.2">
      <c r="A2" s="3"/>
      <c r="B2" s="3"/>
      <c r="C2" s="4" t="s">
        <v>23</v>
      </c>
      <c r="D2" s="3"/>
      <c r="E2" s="3"/>
    </row>
    <row r="3" spans="1:5" ht="15.6">
      <c r="A3" s="3"/>
      <c r="B3" s="3"/>
      <c r="C3" s="5" t="s">
        <v>98</v>
      </c>
      <c r="D3" s="3"/>
      <c r="E3" s="6"/>
    </row>
    <row r="4" spans="1:5">
      <c r="A4" s="3"/>
      <c r="B4" s="3"/>
      <c r="C4" s="3"/>
      <c r="D4" s="3"/>
      <c r="E4" s="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 ht="17.399999999999999">
      <c r="A9" s="15" t="s">
        <v>84</v>
      </c>
      <c r="B9" s="15"/>
      <c r="C9" s="15"/>
      <c r="D9" s="15"/>
      <c r="E9" s="16">
        <v>1659948.84</v>
      </c>
    </row>
    <row r="10" spans="1:5">
      <c r="A10" s="3"/>
      <c r="B10" s="3"/>
      <c r="C10" s="3"/>
      <c r="D10" s="3"/>
      <c r="E10" s="3"/>
    </row>
    <row r="11" spans="1:5" ht="17.399999999999999">
      <c r="A11" s="15" t="s">
        <v>0</v>
      </c>
      <c r="B11" s="15"/>
      <c r="C11" s="15"/>
      <c r="D11" s="15"/>
      <c r="E11" s="3"/>
    </row>
    <row r="12" spans="1:5" ht="13.8">
      <c r="A12" s="10"/>
      <c r="B12" s="10" t="s">
        <v>74</v>
      </c>
      <c r="C12" s="10"/>
      <c r="D12" s="16">
        <f>BalanceSheet!C15</f>
        <v>543243</v>
      </c>
      <c r="E12" s="3"/>
    </row>
    <row r="13" spans="1:5" ht="13.8">
      <c r="A13" s="10"/>
      <c r="B13" s="10" t="s">
        <v>73</v>
      </c>
      <c r="C13" s="10"/>
      <c r="D13" s="16">
        <v>130498.21</v>
      </c>
      <c r="E13" s="3"/>
    </row>
    <row r="14" spans="1:5" ht="13.8">
      <c r="A14" s="10"/>
      <c r="B14" s="10" t="s">
        <v>1</v>
      </c>
      <c r="C14" s="10"/>
      <c r="D14" s="16">
        <f>SUM(D12:D13)</f>
        <v>673741.21</v>
      </c>
      <c r="E14" s="3"/>
    </row>
    <row r="15" spans="1:5" ht="13.8">
      <c r="A15" s="10"/>
      <c r="B15" s="10" t="s">
        <v>72</v>
      </c>
      <c r="C15" s="10"/>
      <c r="D15" s="16">
        <v>227141.89</v>
      </c>
      <c r="E15" s="3"/>
    </row>
    <row r="16" spans="1:5" ht="13.8">
      <c r="A16" s="20" t="s">
        <v>2</v>
      </c>
      <c r="B16" s="20"/>
      <c r="C16" s="20"/>
      <c r="D16" s="20"/>
      <c r="E16" s="16">
        <f>D14-D15</f>
        <v>446599.31999999995</v>
      </c>
    </row>
    <row r="17" spans="1:6">
      <c r="A17" s="3"/>
      <c r="B17" s="3"/>
      <c r="C17" s="3"/>
      <c r="D17" s="3"/>
      <c r="E17" s="3"/>
    </row>
    <row r="18" spans="1:6" ht="17.399999999999999">
      <c r="A18" s="15" t="s">
        <v>77</v>
      </c>
      <c r="B18" s="15"/>
      <c r="C18" s="15"/>
      <c r="D18" s="15"/>
      <c r="E18" s="3"/>
    </row>
    <row r="19" spans="1:6" ht="13.8">
      <c r="A19" s="10"/>
      <c r="B19" s="10" t="s">
        <v>85</v>
      </c>
      <c r="C19" s="10"/>
      <c r="D19" s="16">
        <v>3145289.72</v>
      </c>
      <c r="E19" s="3"/>
    </row>
    <row r="20" spans="1:6" ht="13.8">
      <c r="A20" s="10"/>
      <c r="B20" s="10" t="s">
        <v>83</v>
      </c>
      <c r="C20" s="10"/>
      <c r="D20" s="16">
        <f>BalanceSheet!C12</f>
        <v>4895</v>
      </c>
      <c r="E20" s="3"/>
    </row>
    <row r="21" spans="1:6" ht="13.8">
      <c r="A21" s="20" t="s">
        <v>86</v>
      </c>
      <c r="B21" s="20"/>
      <c r="C21" s="20"/>
      <c r="D21" s="20"/>
      <c r="E21" s="16">
        <f>SUM(D19:D20)</f>
        <v>3150184.72</v>
      </c>
    </row>
    <row r="22" spans="1:6">
      <c r="A22" s="3"/>
      <c r="B22" s="3"/>
      <c r="C22" s="3"/>
      <c r="D22" s="3"/>
      <c r="E22" s="3"/>
    </row>
    <row r="23" spans="1:6" ht="17.399999999999999">
      <c r="A23" s="15" t="s">
        <v>3</v>
      </c>
      <c r="B23" s="15"/>
      <c r="C23" s="15"/>
      <c r="D23" s="15"/>
      <c r="E23" s="16">
        <f>E9-E16+E21</f>
        <v>4363534.24</v>
      </c>
    </row>
    <row r="24" spans="1:6">
      <c r="A24" s="3"/>
      <c r="B24" s="3"/>
      <c r="C24" s="3"/>
      <c r="D24" s="3"/>
      <c r="E24" s="3"/>
      <c r="F24" s="1"/>
    </row>
    <row r="25" spans="1:6" ht="17.399999999999999">
      <c r="A25" s="15" t="s">
        <v>4</v>
      </c>
      <c r="B25" s="15"/>
      <c r="C25" s="15"/>
      <c r="D25" s="15"/>
      <c r="E25" s="3"/>
      <c r="F25" s="2"/>
    </row>
    <row r="26" spans="1:6" ht="13.8">
      <c r="A26" s="17" t="s">
        <v>90</v>
      </c>
      <c r="B26" s="17"/>
      <c r="C26" s="17"/>
      <c r="D26" s="17"/>
      <c r="E26" s="3"/>
    </row>
    <row r="27" spans="1:6" ht="13.8">
      <c r="A27" s="10"/>
      <c r="B27" s="10" t="s">
        <v>5</v>
      </c>
      <c r="C27" s="10"/>
      <c r="D27" s="16">
        <v>23148.79</v>
      </c>
      <c r="E27" s="3"/>
    </row>
    <row r="28" spans="1:6" ht="13.8">
      <c r="A28" s="10"/>
      <c r="B28" s="10" t="s">
        <v>6</v>
      </c>
      <c r="C28" s="10"/>
      <c r="D28" s="16">
        <v>3184.21</v>
      </c>
      <c r="E28" s="3"/>
    </row>
    <row r="29" spans="1:6" ht="13.8">
      <c r="A29" s="10"/>
      <c r="B29" s="10" t="s">
        <v>7</v>
      </c>
      <c r="C29" s="10"/>
      <c r="D29" s="16">
        <f>(E9-E16)*0.06</f>
        <v>72800.9712</v>
      </c>
      <c r="E29" s="3"/>
    </row>
    <row r="30" spans="1:6" ht="13.8">
      <c r="A30" s="10"/>
      <c r="B30" s="10" t="s">
        <v>8</v>
      </c>
      <c r="C30" s="10"/>
      <c r="D30" s="16">
        <v>7893.21</v>
      </c>
      <c r="E30" s="3"/>
    </row>
    <row r="31" spans="1:6" ht="13.8">
      <c r="A31" s="10"/>
      <c r="B31" s="10" t="s">
        <v>9</v>
      </c>
      <c r="C31" s="10"/>
      <c r="D31" s="16">
        <v>4857.8900000000003</v>
      </c>
      <c r="E31" s="3"/>
    </row>
    <row r="32" spans="1:6" ht="13.8">
      <c r="A32" s="10"/>
      <c r="B32" s="10" t="s">
        <v>97</v>
      </c>
      <c r="C32" s="10"/>
      <c r="D32" s="16"/>
      <c r="E32" s="16">
        <f>SUM(D27:D32)</f>
        <v>111885.07120000001</v>
      </c>
    </row>
    <row r="33" spans="1:5" ht="13.8">
      <c r="A33" s="17" t="s">
        <v>77</v>
      </c>
      <c r="B33" s="17"/>
      <c r="C33" s="17"/>
      <c r="D33" s="17"/>
      <c r="E33" s="3"/>
    </row>
    <row r="34" spans="1:5" ht="13.8">
      <c r="A34" s="10"/>
      <c r="B34" s="10" t="s">
        <v>87</v>
      </c>
      <c r="C34" s="10"/>
      <c r="D34" s="16">
        <v>428175</v>
      </c>
      <c r="E34" s="3"/>
    </row>
    <row r="35" spans="1:5" ht="13.8">
      <c r="A35" s="10"/>
      <c r="B35" s="10" t="s">
        <v>88</v>
      </c>
      <c r="C35" s="10"/>
      <c r="D35" s="16">
        <v>158410</v>
      </c>
      <c r="E35" s="3"/>
    </row>
    <row r="36" spans="1:5" ht="13.8">
      <c r="A36" s="10"/>
      <c r="B36" s="10" t="s">
        <v>81</v>
      </c>
      <c r="C36" s="10"/>
      <c r="D36" s="16">
        <v>11218.79</v>
      </c>
      <c r="E36" s="3"/>
    </row>
    <row r="37" spans="1:5" ht="13.8">
      <c r="A37" s="10"/>
      <c r="B37" s="10" t="s">
        <v>82</v>
      </c>
      <c r="C37" s="10"/>
      <c r="D37" s="16">
        <v>41875.56</v>
      </c>
      <c r="E37" s="3"/>
    </row>
    <row r="38" spans="1:5" ht="13.8">
      <c r="A38" s="10"/>
      <c r="B38" s="10" t="s">
        <v>80</v>
      </c>
      <c r="C38" s="10"/>
      <c r="D38" s="16">
        <v>178145.28</v>
      </c>
      <c r="E38" s="3"/>
    </row>
    <row r="39" spans="1:5" ht="13.8">
      <c r="A39" s="10"/>
      <c r="B39" s="10" t="s">
        <v>78</v>
      </c>
      <c r="C39" s="10"/>
      <c r="D39" s="16">
        <v>41189</v>
      </c>
      <c r="E39" s="3"/>
    </row>
    <row r="40" spans="1:5" ht="13.8">
      <c r="A40" s="10"/>
      <c r="B40" s="10" t="s">
        <v>79</v>
      </c>
      <c r="C40" s="10"/>
      <c r="D40" s="16">
        <v>29141</v>
      </c>
      <c r="E40" s="3"/>
    </row>
    <row r="41" spans="1:5" ht="13.8">
      <c r="A41" s="10"/>
      <c r="B41" s="10" t="s">
        <v>75</v>
      </c>
      <c r="C41" s="10"/>
      <c r="D41" s="16">
        <v>13789</v>
      </c>
      <c r="E41" s="3"/>
    </row>
    <row r="42" spans="1:5" ht="13.8">
      <c r="A42" s="10"/>
      <c r="B42" s="10" t="s">
        <v>76</v>
      </c>
      <c r="C42" s="10"/>
      <c r="D42" s="16">
        <v>10897</v>
      </c>
      <c r="E42" s="3"/>
    </row>
    <row r="43" spans="1:5" ht="13.8">
      <c r="A43" s="10"/>
      <c r="B43" s="10" t="s">
        <v>96</v>
      </c>
      <c r="C43" s="10"/>
      <c r="D43" s="16"/>
      <c r="E43" s="16">
        <f>SUM(D34:D43)</f>
        <v>912840.63000000012</v>
      </c>
    </row>
    <row r="44" spans="1:5" ht="13.8">
      <c r="A44" s="17" t="s">
        <v>10</v>
      </c>
      <c r="B44" s="17"/>
      <c r="C44" s="17"/>
      <c r="D44" s="17"/>
      <c r="E44" s="3"/>
    </row>
    <row r="45" spans="1:5" ht="13.8">
      <c r="A45" s="10"/>
      <c r="B45" s="10" t="s">
        <v>89</v>
      </c>
      <c r="C45" s="10"/>
      <c r="D45" s="16">
        <v>18948</v>
      </c>
      <c r="E45" s="3"/>
    </row>
    <row r="46" spans="1:5" ht="13.8">
      <c r="A46" s="10"/>
      <c r="B46" s="10" t="s">
        <v>93</v>
      </c>
      <c r="C46" s="10"/>
      <c r="D46" s="16">
        <v>21415.279999999999</v>
      </c>
      <c r="E46" s="3"/>
    </row>
    <row r="47" spans="1:5" ht="13.8">
      <c r="A47" s="10"/>
      <c r="B47" s="10" t="s">
        <v>11</v>
      </c>
      <c r="C47" s="10"/>
      <c r="D47" s="16">
        <v>16295.81</v>
      </c>
      <c r="E47" s="3"/>
    </row>
    <row r="48" spans="1:5" ht="13.8">
      <c r="A48" s="10"/>
      <c r="B48" s="10" t="s">
        <v>12</v>
      </c>
      <c r="C48" s="10"/>
      <c r="D48" s="16">
        <v>2184.31</v>
      </c>
      <c r="E48" s="3"/>
    </row>
    <row r="49" spans="1:5" ht="13.8">
      <c r="A49" s="10"/>
      <c r="B49" s="10" t="s">
        <v>91</v>
      </c>
      <c r="C49" s="10"/>
      <c r="D49" s="16">
        <f>BalanceSheet!D48</f>
        <v>451164</v>
      </c>
      <c r="E49" s="3"/>
    </row>
    <row r="50" spans="1:5" ht="13.8">
      <c r="A50" s="10"/>
      <c r="B50" s="10" t="s">
        <v>92</v>
      </c>
      <c r="C50" s="10"/>
      <c r="D50" s="16">
        <v>33148.18</v>
      </c>
      <c r="E50" s="3"/>
    </row>
    <row r="51" spans="1:5" ht="13.8">
      <c r="A51" s="10"/>
      <c r="B51" s="10" t="s">
        <v>94</v>
      </c>
      <c r="C51" s="10"/>
      <c r="D51" s="16">
        <v>18954</v>
      </c>
      <c r="E51" s="3"/>
    </row>
    <row r="52" spans="1:5" ht="13.8">
      <c r="A52" s="10"/>
      <c r="B52" s="10" t="s">
        <v>13</v>
      </c>
      <c r="C52" s="10"/>
      <c r="D52" s="16">
        <v>19215.38</v>
      </c>
      <c r="E52" s="3"/>
    </row>
    <row r="53" spans="1:5" ht="13.8">
      <c r="A53" s="10"/>
      <c r="B53" s="10" t="s">
        <v>14</v>
      </c>
      <c r="C53" s="10"/>
      <c r="D53" s="16">
        <v>18159.21</v>
      </c>
      <c r="E53" s="3"/>
    </row>
    <row r="54" spans="1:5" ht="13.8">
      <c r="A54" s="10"/>
      <c r="B54" s="10" t="s">
        <v>15</v>
      </c>
      <c r="C54" s="10"/>
      <c r="D54" s="16">
        <v>10284.209999999999</v>
      </c>
      <c r="E54" s="3"/>
    </row>
    <row r="55" spans="1:5" ht="13.8">
      <c r="A55" s="10"/>
      <c r="B55" s="10" t="s">
        <v>16</v>
      </c>
      <c r="C55" s="10"/>
      <c r="D55" s="16">
        <v>10189</v>
      </c>
      <c r="E55" s="3"/>
    </row>
    <row r="56" spans="1:5" ht="13.8">
      <c r="A56" s="10"/>
      <c r="B56" s="10" t="s">
        <v>95</v>
      </c>
      <c r="C56" s="10"/>
      <c r="D56" s="16"/>
      <c r="E56" s="16">
        <f>SUM(D45:D56)</f>
        <v>619957.38</v>
      </c>
    </row>
    <row r="57" spans="1:5" ht="13.8">
      <c r="A57" s="20" t="s">
        <v>17</v>
      </c>
      <c r="B57" s="20"/>
      <c r="C57" s="20"/>
      <c r="D57" s="20"/>
      <c r="E57" s="16">
        <f>SUM(E32,E43,E56)</f>
        <v>1644683.0812000001</v>
      </c>
    </row>
    <row r="58" spans="1:5">
      <c r="A58" s="3"/>
      <c r="B58" s="3"/>
      <c r="C58" s="3"/>
      <c r="D58" s="3"/>
      <c r="E58" s="3"/>
    </row>
    <row r="59" spans="1:5" ht="13.8">
      <c r="A59" s="10"/>
      <c r="B59" s="10" t="s">
        <v>18</v>
      </c>
      <c r="C59" s="10"/>
      <c r="D59" s="3"/>
      <c r="E59" s="16">
        <f>E23-E57</f>
        <v>2718851.1588000003</v>
      </c>
    </row>
    <row r="60" spans="1:5" ht="13.8">
      <c r="A60" s="10"/>
      <c r="B60" s="10" t="s">
        <v>19</v>
      </c>
      <c r="C60" s="10"/>
      <c r="D60" s="16">
        <v>278914.21000000002</v>
      </c>
      <c r="E60" s="3"/>
    </row>
    <row r="61" spans="1:5" ht="17.399999999999999">
      <c r="A61" s="15" t="s">
        <v>20</v>
      </c>
      <c r="B61" s="15"/>
      <c r="C61" s="15"/>
      <c r="D61" s="15"/>
      <c r="E61" s="16">
        <f>E59-D60</f>
        <v>2439936.9488000004</v>
      </c>
    </row>
    <row r="62" spans="1:5">
      <c r="A62" s="3"/>
      <c r="B62" s="3"/>
      <c r="C62" s="3"/>
      <c r="D62" s="3"/>
      <c r="E62" s="3"/>
    </row>
    <row r="63" spans="1:5" ht="13.8">
      <c r="A63" s="10" t="s">
        <v>21</v>
      </c>
      <c r="B63" s="10"/>
      <c r="C63" s="10"/>
      <c r="D63" s="10"/>
      <c r="E63" s="18">
        <v>1325000</v>
      </c>
    </row>
    <row r="64" spans="1:5" ht="13.8">
      <c r="A64" s="10" t="s">
        <v>22</v>
      </c>
      <c r="B64" s="10"/>
      <c r="C64" s="10"/>
      <c r="D64" s="10"/>
      <c r="E64" s="19">
        <f>E61/E63</f>
        <v>1.8414618481509437</v>
      </c>
    </row>
  </sheetData>
  <mergeCells count="3">
    <mergeCell ref="A16:D16"/>
    <mergeCell ref="A57:D57"/>
    <mergeCell ref="A21:D21"/>
  </mergeCells>
  <phoneticPr fontId="9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BalanceSheet</vt:lpstr>
      <vt:lpstr>P&amp;L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cp:lastPrinted>2003-08-28T19:09:32Z</cp:lastPrinted>
  <dcterms:created xsi:type="dcterms:W3CDTF">2003-08-28T18:42:54Z</dcterms:created>
  <dcterms:modified xsi:type="dcterms:W3CDTF">2007-10-05T12:58:09Z</dcterms:modified>
</cp:coreProperties>
</file>